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/>
  </bookViews>
  <sheets>
    <sheet name="ตผจ03" sheetId="1" r:id="rId1"/>
    <sheet name="แบบสรุป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3" i="1" l="1"/>
  <c r="E30" i="1"/>
  <c r="E29" i="1"/>
  <c r="E8" i="1"/>
  <c r="E20" i="1"/>
  <c r="E24" i="1"/>
  <c r="E11" i="1"/>
  <c r="E36" i="1" l="1"/>
  <c r="E28" i="1"/>
  <c r="E23" i="1"/>
  <c r="E14" i="1"/>
  <c r="E13" i="1"/>
  <c r="E12" i="1"/>
  <c r="H13" i="2"/>
  <c r="I13" i="2"/>
  <c r="J13" i="2"/>
  <c r="G13" i="2"/>
  <c r="L12" i="2"/>
  <c r="F13" i="2"/>
  <c r="E44" i="1" l="1"/>
  <c r="E13" i="2" l="1"/>
  <c r="L11" i="2"/>
  <c r="L10" i="2"/>
  <c r="L9" i="2"/>
  <c r="K13" i="2"/>
  <c r="L13" i="2" l="1"/>
</calcChain>
</file>

<file path=xl/sharedStrings.xml><?xml version="1.0" encoding="utf-8"?>
<sst xmlns="http://schemas.openxmlformats.org/spreadsheetml/2006/main" count="160" uniqueCount="116">
  <si>
    <t>ลำดับที่</t>
  </si>
  <si>
    <t>แผนงาน/ผลผลิต/โครงการ</t>
  </si>
  <si>
    <t>เป้าหมาย</t>
  </si>
  <si>
    <t>งบประมาณ</t>
  </si>
  <si>
    <t>ระยะเวลาดำเนินการ</t>
  </si>
  <si>
    <t>จำนวน</t>
  </si>
  <si>
    <t>หน่วยนับ</t>
  </si>
  <si>
    <t>ร้อยละ</t>
  </si>
  <si>
    <t>โครงการปรับปรุงข้อมูลทะเบียนเกษตรกร</t>
  </si>
  <si>
    <t>1)</t>
  </si>
  <si>
    <t>กิจกรรมปรับปรุงข้อมูลทะเบียนเกษตรกร</t>
  </si>
  <si>
    <t>1.1.1</t>
  </si>
  <si>
    <t>ยุทธศาสตร์ด้านการสร้างความสามารถในการแข่งขันของประเทศ</t>
  </si>
  <si>
    <t>แผนงานบูรณาการพัฒนาศักยภาพการผลิตภาคเกษตร</t>
  </si>
  <si>
    <t>1.2.1</t>
  </si>
  <si>
    <t>กิจกรรมเพิ่มประสิทธิภาพการผลิตให้กับเกษตรกรในพื้นที่ที่มีความเหมาะสม</t>
  </si>
  <si>
    <t>2)</t>
  </si>
  <si>
    <t>กิจกรรมเพิ่มประสิทธิภาพการผลิตให้กับเกษตรกรในพื้นที่ที่ไม่เหมาะสม</t>
  </si>
  <si>
    <t>3)</t>
  </si>
  <si>
    <t>กิจกรรมปรับโครงสร้างการผลิตปศุสัตว์</t>
  </si>
  <si>
    <t>กิจกรรมพัฒนาและส่งเสริมอุตสาหกรรมฮาลาล</t>
  </si>
  <si>
    <t>โครงการพัฒนาเกษตรกรปราดเปรื่อง (Smart Farmer)</t>
  </si>
  <si>
    <t>กิจกรรมสร้างเกษตรกรปราดเปรื่อง</t>
  </si>
  <si>
    <t>โครงการระบบส่งเสริมเกษตรแบบแปลงใหญ่</t>
  </si>
  <si>
    <t>กิจกรรมส่งเสริมการเลี้ยงสัตว์แบบแปลงใหญ่</t>
  </si>
  <si>
    <t>โครงการพัฒนาศูนย์เรียนรู้การเพิ่มประสิทธิภาพการผลิตสินค้าเกษตร</t>
  </si>
  <si>
    <t>กิจกรรมพัฒนาศูนย์เรียนรู้การเพิ่มประสิทธิภาพการผลิตสินค้าเกษตร</t>
  </si>
  <si>
    <t>กิจกรรมส่งเสริมการทำปศุสัตว์อินทรีย์</t>
  </si>
  <si>
    <t>กิจกรรมส่งเสริมเกษตรทฤษฎีใหม่</t>
  </si>
  <si>
    <t>กิจกรรมการพัฒนาการผลิตปศุสัตว์</t>
  </si>
  <si>
    <t>กิจกรรมพัฒนาสุขภาพสัตว์</t>
  </si>
  <si>
    <t>1.3.1</t>
  </si>
  <si>
    <t>แผนงานพื้นฐานด้านการสร้างความสามารถในการแข่งขันของประเทศ</t>
  </si>
  <si>
    <t>1.4.1</t>
  </si>
  <si>
    <t>ผลผลิตพัฒนาศักยภาพด้านปศุสัตว์</t>
  </si>
  <si>
    <t>กิจกรรมพัฒนาเทคโนโลยีสารสนเทศและการสื่อสาร</t>
  </si>
  <si>
    <t>กิจกรรมเฝ้าระวัง ป้องกัน ควบคุม บำบัด และชันสูตรโรคสัตว์</t>
  </si>
  <si>
    <t>กิจกรรมถ่ายทอดองค์ความรู้และเทคโนโลยีด้านการปศุสัตว์</t>
  </si>
  <si>
    <t>4)</t>
  </si>
  <si>
    <t>กิจกรรมพัฒนาปรับปรุงพันธุ์สัตว์</t>
  </si>
  <si>
    <t>ยุทธศาสตร์ด้านการแก้ไขปัญหาความยากจน ลดความเลื่อมล้ำ และสร้างการเติบโตจากภายใน</t>
  </si>
  <si>
    <t>2.1.1</t>
  </si>
  <si>
    <t>โครงการพัฒนาพื้นที่โครงการหลวง</t>
  </si>
  <si>
    <t>กิจกรรมพัฒนาพื้นที่โครงการหลวง</t>
  </si>
  <si>
    <t>2.1.2</t>
  </si>
  <si>
    <t>โครงการอันเนื่องมาจากพระราชดำริ</t>
  </si>
  <si>
    <t>กิจกรรมสนับสนุนโครงการอันเนื่องมาจากพระราชดำริ</t>
  </si>
  <si>
    <t>แบบสรุปรายงานความก้าวหน้าการดำเนินงาน งาน/โครงการ ตามแผนปฏิบัติการด้านการเกษตรและสหกรณ์ของจังหวัดเชียงใหม่ ประจำปีงบประมาณ 2560</t>
  </si>
  <si>
    <t>กระทรวงเกษตรและสหกรณ์</t>
  </si>
  <si>
    <t>จำแนกตามประเด็นยุทธศาสตร์การพัฒนาการเกษตรในช่วงแผนพัฒนาเศรษฐกิจและสังคมแห่งชาติ ฉบับที่ 12 (พ.ศ. 2560-2564)</t>
  </si>
  <si>
    <t>ลำดับ (1)</t>
  </si>
  <si>
    <t>กรม/ส่วนราชการเทียบเท่า 
(2)</t>
  </si>
  <si>
    <t>จำแนกตามแหล่งงบประมาณ 
(3)</t>
  </si>
  <si>
    <t>ประเด็นยุทธศาสตร์กระทรวงเกษตรและสหกรณ์ (4)</t>
  </si>
  <si>
    <t>จำนวนที่ได้รับอนุมัติ (5)</t>
  </si>
  <si>
    <t>ผลความก้าวหน้าการดำเนินงาน (6)</t>
  </si>
  <si>
    <t>หมายเหตุ</t>
  </si>
  <si>
    <t>งาน/โครงการ (5.1)</t>
  </si>
  <si>
    <t xml:space="preserve">งบประมาณ (5.2) </t>
  </si>
  <si>
    <t>จำนวนงาน/โครงการ (6.1)</t>
  </si>
  <si>
    <t>จำนวนงบประมาณ (6.2)</t>
  </si>
  <si>
    <t>ยังไม่เริ่ม</t>
  </si>
  <si>
    <t>กำลัง</t>
  </si>
  <si>
    <t>เสร็จ</t>
  </si>
  <si>
    <t>ยกเลิก</t>
  </si>
  <si>
    <t>เบิกจ่ายแล้ว</t>
  </si>
  <si>
    <t>รวม</t>
  </si>
  <si>
    <t>สำนักงานปศุสัตว์จังหวัดเชียงใหม่</t>
  </si>
  <si>
    <t>งบปกติ</t>
  </si>
  <si>
    <t>รวม 4 ประเด็น</t>
  </si>
  <si>
    <t>รวม 1  สำนักงาน</t>
  </si>
  <si>
    <t>ราย</t>
  </si>
  <si>
    <t>7/69</t>
  </si>
  <si>
    <t>กลุ่ม/ราย</t>
  </si>
  <si>
    <t>แห่ง</t>
  </si>
  <si>
    <t>แปลง</t>
  </si>
  <si>
    <t>ตัว</t>
  </si>
  <si>
    <t>แผนงานบุคคลากรภาครัฐ</t>
  </si>
  <si>
    <t>รายการบุคคลากรภาครัฐ</t>
  </si>
  <si>
    <t>โครงการยกระดับคุณภาพมาตรฐานสินค้าเกษตร</t>
  </si>
  <si>
    <t>โครงการพัฒนาศักยภาพกระบวนการผลิตสินค้าเกษตร</t>
  </si>
  <si>
    <t>โครงการบริหารจัดการการผลิตสินค้าเกษตรตามแผนที่เกษตรเพื่อการบริหารจัดการเชิงรุก (Agri-Map)</t>
  </si>
  <si>
    <t>โครงการพัฒนาเกษตรกรรมยั่งยืน</t>
  </si>
  <si>
    <t>แผนงานบูรณาการพัฒนาเศรษฐกิจและสังคมดิจิตัล</t>
  </si>
  <si>
    <t>แผนงานยุทธศาสตร์สร้างความมั่นคงและลดความเหลื่อมล้ำทางด้านเศรษฐกิจและสังคม</t>
  </si>
  <si>
    <t>2 ยุทธศาสตร์ 5 แผนงาน  10 โครงการ 1 ผลผลิต 1 รายการ 19 กิจกรรม</t>
  </si>
  <si>
    <t xml:space="preserve"> </t>
  </si>
  <si>
    <t>กิจกรรมตรวจสอบรับรองคุณภาพสินค้าปศุสัตว์</t>
  </si>
  <si>
    <t>แห่ง/ตัว/ตัว/แห่ง</t>
  </si>
  <si>
    <t>2/7,000/210/10</t>
  </si>
  <si>
    <t>ตัวอย่าง/แห่ง</t>
  </si>
  <si>
    <t>ตัว/ราย</t>
  </si>
  <si>
    <t>40/20</t>
  </si>
  <si>
    <t>ตัว/ไร่</t>
  </si>
  <si>
    <t xml:space="preserve"> -</t>
  </si>
  <si>
    <t>รายการ</t>
  </si>
  <si>
    <t>ไม่มี</t>
  </si>
  <si>
    <t>1.4.2</t>
  </si>
  <si>
    <t>1.4.3</t>
  </si>
  <si>
    <t>1.4.4</t>
  </si>
  <si>
    <t>1.4.5</t>
  </si>
  <si>
    <t>1.4.6</t>
  </si>
  <si>
    <t>1.4.7</t>
  </si>
  <si>
    <t>แห่ง/ราย/ราย/ราย</t>
  </si>
  <si>
    <t xml:space="preserve"> 1/25/11/11</t>
  </si>
  <si>
    <t>130/6,056/35,827/31,796/5,294/199,942/2,120,800/104,193/18,352/2</t>
  </si>
  <si>
    <t>ราย/ตัว/ราย/ตัว/ตัว/ตัว/ตัว/ตัว/แห่ง/ตัว</t>
  </si>
  <si>
    <t>17/235</t>
  </si>
  <si>
    <t>ราย/ไร่</t>
  </si>
  <si>
    <t>63/220/60/10/1,000</t>
  </si>
  <si>
    <t>โรงเรียน/ราย/คน/ราย/ตัว</t>
  </si>
  <si>
    <t>31 ต.ค. 61- 30 ก.ย. 62</t>
  </si>
  <si>
    <t>ประจำไตรมาสที่ 4 ณ วันที่ 30 กันยายน  2562</t>
  </si>
  <si>
    <t>5,836/1,459</t>
  </si>
  <si>
    <t>แผนงานสำนักงานปศุสัตว์จังหวัดเชียงใหม่</t>
  </si>
  <si>
    <t>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</si>
</sst>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b/>
      <sz val="11"/>
      <name val="Angsana New"/>
      <family val="1"/>
    </font>
    <font>
      <sz val="11"/>
      <color theme="1"/>
      <name val="Angsana New"/>
      <family val="1"/>
    </font>
    <font>
      <b/>
      <sz val="11"/>
      <color theme="1"/>
      <name val="Angsana New"/>
      <family val="1"/>
    </font>
    <font>
      <b/>
      <u/>
      <sz val="11"/>
      <color theme="1"/>
      <name val="Angsana New"/>
      <family val="1"/>
    </font>
    <font>
      <b/>
      <u/>
      <sz val="11"/>
      <name val="Angsana New"/>
      <family val="1"/>
    </font>
    <font>
      <sz val="14"/>
      <color theme="1"/>
      <name val="Angsana New"/>
      <family val="1"/>
    </font>
    <font>
      <sz val="11"/>
      <name val="Angsana New"/>
      <family val="1"/>
    </font>
    <font>
      <sz val="14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187" fontId="4" fillId="0" borderId="0" xfId="1" applyFont="1"/>
    <xf numFmtId="0" fontId="4" fillId="0" borderId="6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6" xfId="0" applyFont="1" applyBorder="1"/>
    <xf numFmtId="187" fontId="4" fillId="0" borderId="6" xfId="1" applyFont="1" applyBorder="1"/>
    <xf numFmtId="0" fontId="8" fillId="0" borderId="0" xfId="0" applyFont="1"/>
    <xf numFmtId="187" fontId="8" fillId="0" borderId="0" xfId="1" applyFont="1"/>
    <xf numFmtId="187" fontId="8" fillId="0" borderId="6" xfId="1" applyFont="1" applyBorder="1"/>
    <xf numFmtId="0" fontId="8" fillId="0" borderId="6" xfId="0" applyFont="1" applyBorder="1"/>
    <xf numFmtId="187" fontId="8" fillId="0" borderId="6" xfId="0" applyNumberFormat="1" applyFont="1" applyBorder="1"/>
    <xf numFmtId="0" fontId="8" fillId="0" borderId="5" xfId="0" applyFont="1" applyBorder="1"/>
    <xf numFmtId="187" fontId="8" fillId="0" borderId="5" xfId="1" applyFont="1" applyBorder="1"/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7" fontId="4" fillId="0" borderId="6" xfId="1" applyFont="1" applyBorder="1" applyAlignment="1">
      <alignment horizontal="right"/>
    </xf>
    <xf numFmtId="49" fontId="4" fillId="0" borderId="6" xfId="1" applyNumberFormat="1" applyFont="1" applyBorder="1" applyAlignment="1">
      <alignment horizontal="right"/>
    </xf>
    <xf numFmtId="0" fontId="9" fillId="0" borderId="0" xfId="0" applyFont="1"/>
    <xf numFmtId="0" fontId="3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187" fontId="9" fillId="0" borderId="6" xfId="1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187" fontId="4" fillId="0" borderId="6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7" fontId="5" fillId="0" borderId="6" xfId="1" applyFont="1" applyBorder="1"/>
    <xf numFmtId="0" fontId="3" fillId="2" borderId="6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/>
    </xf>
    <xf numFmtId="187" fontId="3" fillId="2" borderId="6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left" vertical="center"/>
    </xf>
    <xf numFmtId="187" fontId="3" fillId="3" borderId="6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4" fillId="3" borderId="0" xfId="0" applyFont="1" applyFill="1" applyBorder="1"/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/>
    <xf numFmtId="187" fontId="4" fillId="3" borderId="6" xfId="1" applyFont="1" applyFill="1" applyBorder="1"/>
    <xf numFmtId="0" fontId="4" fillId="3" borderId="6" xfId="0" applyFont="1" applyFill="1" applyBorder="1"/>
    <xf numFmtId="0" fontId="4" fillId="3" borderId="0" xfId="0" applyFont="1" applyFill="1"/>
    <xf numFmtId="187" fontId="4" fillId="3" borderId="6" xfId="1" applyFont="1" applyFill="1" applyBorder="1" applyAlignment="1">
      <alignment horizontal="right"/>
    </xf>
    <xf numFmtId="0" fontId="5" fillId="5" borderId="6" xfId="0" applyFont="1" applyFill="1" applyBorder="1"/>
    <xf numFmtId="0" fontId="6" fillId="5" borderId="6" xfId="0" applyFont="1" applyFill="1" applyBorder="1"/>
    <xf numFmtId="187" fontId="4" fillId="5" borderId="6" xfId="1" applyFont="1" applyFill="1" applyBorder="1"/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/>
    <xf numFmtId="0" fontId="4" fillId="5" borderId="0" xfId="0" applyFont="1" applyFill="1"/>
    <xf numFmtId="0" fontId="5" fillId="4" borderId="6" xfId="0" applyFont="1" applyFill="1" applyBorder="1"/>
    <xf numFmtId="187" fontId="4" fillId="4" borderId="6" xfId="1" applyFont="1" applyFill="1" applyBorder="1"/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0" xfId="0" applyFont="1" applyFill="1"/>
    <xf numFmtId="0" fontId="9" fillId="0" borderId="6" xfId="0" applyFont="1" applyBorder="1" applyAlignment="1">
      <alignment horizontal="right"/>
    </xf>
    <xf numFmtId="49" fontId="9" fillId="0" borderId="6" xfId="1" applyNumberFormat="1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188" fontId="9" fillId="0" borderId="6" xfId="1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/>
    <xf numFmtId="187" fontId="9" fillId="3" borderId="6" xfId="1" applyFont="1" applyFill="1" applyBorder="1"/>
    <xf numFmtId="0" fontId="9" fillId="3" borderId="6" xfId="0" applyFont="1" applyFill="1" applyBorder="1"/>
    <xf numFmtId="0" fontId="9" fillId="3" borderId="0" xfId="0" applyFont="1" applyFill="1"/>
    <xf numFmtId="187" fontId="9" fillId="0" borderId="6" xfId="1" applyFont="1" applyBorder="1" applyAlignment="1">
      <alignment horizontal="right"/>
    </xf>
    <xf numFmtId="187" fontId="9" fillId="0" borderId="6" xfId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187" fontId="10" fillId="0" borderId="6" xfId="1" applyFont="1" applyBorder="1" applyAlignment="1">
      <alignment horizontal="center" vertical="center"/>
    </xf>
    <xf numFmtId="2" fontId="8" fillId="0" borderId="5" xfId="0" applyNumberFormat="1" applyFont="1" applyBorder="1"/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87" fontId="3" fillId="0" borderId="6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7" fontId="8" fillId="0" borderId="6" xfId="1" applyFont="1" applyBorder="1" applyAlignment="1">
      <alignment horizontal="center" vertical="center" wrapText="1"/>
    </xf>
    <xf numFmtId="187" fontId="8" fillId="0" borderId="7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168275</xdr:colOff>
      <xdr:row>0</xdr:row>
      <xdr:rowOff>263525</xdr:rowOff>
    </xdr:from>
    <xdr:ext cx="887615" cy="271356"/>
    <xdr:sp macro="" textlink="">
      <xdr:nvSpPr>
        <xdr:cNvPr id="2" name="TextBox 1"/>
        <xdr:cNvSpPr txBox="1"/>
      </xdr:nvSpPr>
      <xdr:spPr>
        <a:xfrm>
          <a:off x="12341225" y="266700"/>
          <a:ext cx="887615" cy="271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100"/>
            <a:t>หน่วย </a:t>
          </a:r>
          <a:r>
            <a:rPr lang="en-US" sz="1100"/>
            <a:t>: </a:t>
          </a:r>
          <a:r>
            <a:rPr lang="th-TH" sz="1100"/>
            <a:t>บาท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N11" sqref="N11"/>
    </sheetView>
  </sheetViews>
  <sheetFormatPr defaultRowHeight="16.5" x14ac:dyDescent="0.35"/>
  <cols>
    <col min="1" max="1" width="6.875" style="2" customWidth="1"/>
    <col min="2" max="2" width="47.25" style="2" customWidth="1"/>
    <col min="3" max="3" width="9.5" style="3" customWidth="1"/>
    <col min="4" max="4" width="7.75" style="2" customWidth="1"/>
    <col min="5" max="5" width="11.375" style="3" customWidth="1"/>
    <col min="6" max="6" width="11.625" style="2" customWidth="1"/>
    <col min="7" max="7" width="9.875" style="2" customWidth="1"/>
    <col min="8" max="9" width="0" style="2" hidden="1" customWidth="1"/>
    <col min="10" max="16384" width="9" style="2"/>
  </cols>
  <sheetData>
    <row r="1" spans="1:10" ht="21" x14ac:dyDescent="0.45">
      <c r="A1" s="81" t="s">
        <v>114</v>
      </c>
      <c r="B1" s="81"/>
      <c r="C1" s="81"/>
      <c r="D1" s="81"/>
      <c r="E1" s="81"/>
      <c r="F1" s="81"/>
      <c r="G1" s="81"/>
      <c r="H1" s="81"/>
      <c r="I1" s="81"/>
    </row>
    <row r="2" spans="1:10" ht="21" x14ac:dyDescent="0.45">
      <c r="A2" s="81" t="s">
        <v>115</v>
      </c>
      <c r="B2" s="81"/>
      <c r="C2" s="81"/>
      <c r="D2" s="81"/>
      <c r="E2" s="81"/>
      <c r="F2" s="81"/>
      <c r="G2" s="81"/>
      <c r="H2" s="81"/>
      <c r="I2" s="81"/>
    </row>
    <row r="3" spans="1:10" ht="16.5" customHeight="1" x14ac:dyDescent="0.35">
      <c r="A3" s="82" t="s">
        <v>0</v>
      </c>
      <c r="B3" s="83" t="s">
        <v>1</v>
      </c>
      <c r="C3" s="83" t="s">
        <v>2</v>
      </c>
      <c r="D3" s="83"/>
      <c r="E3" s="84" t="s">
        <v>3</v>
      </c>
      <c r="F3" s="82" t="s">
        <v>4</v>
      </c>
      <c r="G3" s="1"/>
      <c r="H3" s="1"/>
      <c r="I3" s="1"/>
    </row>
    <row r="4" spans="1:10" ht="16.5" customHeight="1" x14ac:dyDescent="0.35">
      <c r="A4" s="82"/>
      <c r="B4" s="83"/>
      <c r="C4" s="84" t="s">
        <v>5</v>
      </c>
      <c r="D4" s="83" t="s">
        <v>6</v>
      </c>
      <c r="E4" s="84"/>
      <c r="F4" s="82"/>
      <c r="G4" s="1"/>
      <c r="H4" s="1"/>
      <c r="I4" s="1"/>
    </row>
    <row r="5" spans="1:10" x14ac:dyDescent="0.35">
      <c r="A5" s="82"/>
      <c r="B5" s="83"/>
      <c r="C5" s="84"/>
      <c r="D5" s="83"/>
      <c r="E5" s="84"/>
      <c r="F5" s="82"/>
      <c r="G5" s="1"/>
      <c r="H5" s="1"/>
      <c r="I5" s="1"/>
    </row>
    <row r="6" spans="1:10" s="41" customFormat="1" x14ac:dyDescent="0.35">
      <c r="A6" s="35">
        <v>1</v>
      </c>
      <c r="B6" s="36" t="s">
        <v>12</v>
      </c>
      <c r="C6" s="37"/>
      <c r="D6" s="38"/>
      <c r="E6" s="37"/>
      <c r="F6" s="39"/>
      <c r="G6" s="40"/>
      <c r="H6" s="40"/>
      <c r="I6" s="40"/>
    </row>
    <row r="7" spans="1:10" s="48" customFormat="1" x14ac:dyDescent="0.35">
      <c r="A7" s="42">
        <v>1.1000000000000001</v>
      </c>
      <c r="B7" s="43" t="s">
        <v>77</v>
      </c>
      <c r="C7" s="44"/>
      <c r="D7" s="45"/>
      <c r="E7" s="44"/>
      <c r="F7" s="46"/>
      <c r="G7" s="47"/>
      <c r="H7" s="47"/>
      <c r="I7" s="47"/>
    </row>
    <row r="8" spans="1:10" s="5" customFormat="1" x14ac:dyDescent="0.35">
      <c r="A8" s="23" t="s">
        <v>11</v>
      </c>
      <c r="B8" s="24" t="s">
        <v>78</v>
      </c>
      <c r="C8" s="76" t="s">
        <v>96</v>
      </c>
      <c r="D8" s="78" t="s">
        <v>96</v>
      </c>
      <c r="E8" s="76">
        <f>1581243+293280+2336233+2924298+1088880+5658906</f>
        <v>13882840</v>
      </c>
      <c r="F8" s="31" t="s">
        <v>111</v>
      </c>
      <c r="G8" s="6"/>
      <c r="H8" s="6"/>
      <c r="I8" s="6"/>
      <c r="J8" s="5" t="s">
        <v>86</v>
      </c>
    </row>
    <row r="9" spans="1:10" s="53" customFormat="1" x14ac:dyDescent="0.35">
      <c r="A9" s="49">
        <v>1.2</v>
      </c>
      <c r="B9" s="50" t="s">
        <v>32</v>
      </c>
      <c r="C9" s="51"/>
      <c r="D9" s="52"/>
      <c r="E9" s="51"/>
      <c r="F9" s="52"/>
    </row>
    <row r="10" spans="1:10" x14ac:dyDescent="0.35">
      <c r="A10" s="25" t="s">
        <v>14</v>
      </c>
      <c r="B10" s="7" t="s">
        <v>34</v>
      </c>
      <c r="C10" s="8"/>
      <c r="D10" s="4"/>
      <c r="E10" s="8"/>
      <c r="F10" s="4"/>
    </row>
    <row r="11" spans="1:10" s="22" customFormat="1" x14ac:dyDescent="0.35">
      <c r="A11" s="66" t="s">
        <v>9</v>
      </c>
      <c r="B11" s="68" t="s">
        <v>36</v>
      </c>
      <c r="C11" s="67" t="s">
        <v>89</v>
      </c>
      <c r="D11" s="30" t="s">
        <v>88</v>
      </c>
      <c r="E11" s="29">
        <f>1606470+324751+405700+50000</f>
        <v>2386921</v>
      </c>
      <c r="F11" s="31" t="s">
        <v>111</v>
      </c>
    </row>
    <row r="12" spans="1:10" s="22" customFormat="1" x14ac:dyDescent="0.35">
      <c r="A12" s="66" t="s">
        <v>16</v>
      </c>
      <c r="B12" s="68" t="s">
        <v>37</v>
      </c>
      <c r="C12" s="29">
        <v>364</v>
      </c>
      <c r="D12" s="30" t="s">
        <v>71</v>
      </c>
      <c r="E12" s="29">
        <f>66100+59900</f>
        <v>126000</v>
      </c>
      <c r="F12" s="31" t="s">
        <v>111</v>
      </c>
    </row>
    <row r="13" spans="1:10" s="22" customFormat="1" x14ac:dyDescent="0.35">
      <c r="A13" s="66" t="s">
        <v>18</v>
      </c>
      <c r="B13" s="68" t="s">
        <v>39</v>
      </c>
      <c r="C13" s="69" t="s">
        <v>96</v>
      </c>
      <c r="D13" s="30" t="s">
        <v>94</v>
      </c>
      <c r="E13" s="29">
        <f>37000+72000</f>
        <v>109000</v>
      </c>
      <c r="F13" s="31" t="s">
        <v>111</v>
      </c>
    </row>
    <row r="14" spans="1:10" s="22" customFormat="1" x14ac:dyDescent="0.35">
      <c r="A14" s="66" t="s">
        <v>38</v>
      </c>
      <c r="B14" s="68" t="s">
        <v>35</v>
      </c>
      <c r="C14" s="69" t="s">
        <v>96</v>
      </c>
      <c r="D14" s="30" t="s">
        <v>95</v>
      </c>
      <c r="E14" s="29">
        <f>32000+317800</f>
        <v>349800</v>
      </c>
      <c r="F14" s="31" t="s">
        <v>111</v>
      </c>
    </row>
    <row r="15" spans="1:10" s="74" customFormat="1" x14ac:dyDescent="0.35">
      <c r="A15" s="70">
        <v>1.3</v>
      </c>
      <c r="B15" s="71" t="s">
        <v>83</v>
      </c>
      <c r="C15" s="72"/>
      <c r="D15" s="73"/>
      <c r="E15" s="72"/>
      <c r="F15" s="73"/>
    </row>
    <row r="16" spans="1:10" s="22" customFormat="1" x14ac:dyDescent="0.35">
      <c r="A16" s="27" t="s">
        <v>31</v>
      </c>
      <c r="B16" s="28" t="s">
        <v>8</v>
      </c>
      <c r="C16" s="29"/>
      <c r="D16" s="31"/>
      <c r="E16" s="29"/>
      <c r="F16" s="31"/>
    </row>
    <row r="17" spans="1:6" s="22" customFormat="1" x14ac:dyDescent="0.35">
      <c r="A17" s="66" t="s">
        <v>9</v>
      </c>
      <c r="B17" s="31" t="s">
        <v>10</v>
      </c>
      <c r="C17" s="75">
        <v>70000</v>
      </c>
      <c r="D17" s="30" t="s">
        <v>71</v>
      </c>
      <c r="E17" s="29">
        <v>285200</v>
      </c>
      <c r="F17" s="31" t="s">
        <v>111</v>
      </c>
    </row>
    <row r="18" spans="1:6" s="53" customFormat="1" x14ac:dyDescent="0.35">
      <c r="A18" s="50">
        <v>1.4</v>
      </c>
      <c r="B18" s="50" t="s">
        <v>13</v>
      </c>
      <c r="C18" s="54"/>
      <c r="D18" s="52"/>
      <c r="E18" s="51"/>
      <c r="F18" s="52"/>
    </row>
    <row r="19" spans="1:6" x14ac:dyDescent="0.35">
      <c r="A19" s="25" t="s">
        <v>33</v>
      </c>
      <c r="B19" s="7" t="s">
        <v>79</v>
      </c>
      <c r="C19" s="20"/>
      <c r="D19" s="4"/>
      <c r="E19" s="8"/>
      <c r="F19" s="4"/>
    </row>
    <row r="20" spans="1:6" x14ac:dyDescent="0.35">
      <c r="A20" s="26" t="s">
        <v>9</v>
      </c>
      <c r="B20" s="4" t="s">
        <v>87</v>
      </c>
      <c r="C20" s="20">
        <v>2285</v>
      </c>
      <c r="D20" s="19" t="s">
        <v>90</v>
      </c>
      <c r="E20" s="8">
        <f>252000+665100+99000+110000</f>
        <v>1126100</v>
      </c>
      <c r="F20" s="31" t="s">
        <v>111</v>
      </c>
    </row>
    <row r="21" spans="1:6" x14ac:dyDescent="0.35">
      <c r="A21" s="26" t="s">
        <v>16</v>
      </c>
      <c r="B21" s="4" t="s">
        <v>20</v>
      </c>
      <c r="C21" s="8">
        <v>6</v>
      </c>
      <c r="D21" s="19" t="s">
        <v>74</v>
      </c>
      <c r="E21" s="8">
        <v>121700</v>
      </c>
      <c r="F21" s="31" t="s">
        <v>111</v>
      </c>
    </row>
    <row r="22" spans="1:6" x14ac:dyDescent="0.35">
      <c r="A22" s="25" t="s">
        <v>97</v>
      </c>
      <c r="B22" s="7" t="s">
        <v>80</v>
      </c>
      <c r="C22" s="20"/>
      <c r="D22" s="4"/>
      <c r="E22" s="8"/>
      <c r="F22" s="4"/>
    </row>
    <row r="23" spans="1:6" x14ac:dyDescent="0.35">
      <c r="A23" s="26" t="s">
        <v>9</v>
      </c>
      <c r="B23" s="4" t="s">
        <v>29</v>
      </c>
      <c r="C23" s="8">
        <v>8382</v>
      </c>
      <c r="D23" s="19" t="s">
        <v>76</v>
      </c>
      <c r="E23" s="8">
        <f>163700+9000</f>
        <v>172700</v>
      </c>
      <c r="F23" s="31" t="s">
        <v>111</v>
      </c>
    </row>
    <row r="24" spans="1:6" x14ac:dyDescent="0.35">
      <c r="A24" s="26" t="s">
        <v>16</v>
      </c>
      <c r="B24" s="4" t="s">
        <v>30</v>
      </c>
      <c r="C24" s="21" t="s">
        <v>105</v>
      </c>
      <c r="D24" s="19" t="s">
        <v>106</v>
      </c>
      <c r="E24" s="8">
        <f>50000+306500+4646800</f>
        <v>5003300</v>
      </c>
      <c r="F24" s="31" t="s">
        <v>111</v>
      </c>
    </row>
    <row r="25" spans="1:6" x14ac:dyDescent="0.35">
      <c r="A25" s="25" t="s">
        <v>98</v>
      </c>
      <c r="B25" s="7" t="s">
        <v>23</v>
      </c>
      <c r="C25" s="8"/>
      <c r="D25" s="19"/>
      <c r="E25" s="8"/>
      <c r="F25" s="4"/>
    </row>
    <row r="26" spans="1:6" s="22" customFormat="1" x14ac:dyDescent="0.35">
      <c r="A26" s="66" t="s">
        <v>9</v>
      </c>
      <c r="B26" s="31" t="s">
        <v>24</v>
      </c>
      <c r="C26" s="29">
        <v>8</v>
      </c>
      <c r="D26" s="30" t="s">
        <v>75</v>
      </c>
      <c r="E26" s="29">
        <v>549300</v>
      </c>
      <c r="F26" s="31" t="s">
        <v>111</v>
      </c>
    </row>
    <row r="27" spans="1:6" s="22" customFormat="1" x14ac:dyDescent="0.35">
      <c r="A27" s="27" t="s">
        <v>99</v>
      </c>
      <c r="B27" s="28" t="s">
        <v>81</v>
      </c>
      <c r="C27" s="29"/>
      <c r="D27" s="30"/>
      <c r="E27" s="29"/>
      <c r="F27" s="31"/>
    </row>
    <row r="28" spans="1:6" x14ac:dyDescent="0.35">
      <c r="A28" s="26" t="s">
        <v>9</v>
      </c>
      <c r="B28" s="4" t="s">
        <v>15</v>
      </c>
      <c r="C28" s="21" t="s">
        <v>92</v>
      </c>
      <c r="D28" s="19" t="s">
        <v>91</v>
      </c>
      <c r="E28" s="8">
        <f>24400+3200+98400</f>
        <v>126000</v>
      </c>
      <c r="F28" s="31" t="s">
        <v>111</v>
      </c>
    </row>
    <row r="29" spans="1:6" x14ac:dyDescent="0.35">
      <c r="A29" s="26" t="s">
        <v>16</v>
      </c>
      <c r="B29" s="4" t="s">
        <v>17</v>
      </c>
      <c r="C29" s="21" t="s">
        <v>107</v>
      </c>
      <c r="D29" s="19" t="s">
        <v>93</v>
      </c>
      <c r="E29" s="8">
        <f>5000+1327565</f>
        <v>1332565</v>
      </c>
      <c r="F29" s="31" t="s">
        <v>111</v>
      </c>
    </row>
    <row r="30" spans="1:6" x14ac:dyDescent="0.35">
      <c r="A30" s="26" t="s">
        <v>18</v>
      </c>
      <c r="B30" s="4" t="s">
        <v>19</v>
      </c>
      <c r="C30" s="21" t="s">
        <v>72</v>
      </c>
      <c r="D30" s="19" t="s">
        <v>73</v>
      </c>
      <c r="E30" s="8">
        <f>17500+27500</f>
        <v>45000</v>
      </c>
      <c r="F30" s="31" t="s">
        <v>111</v>
      </c>
    </row>
    <row r="31" spans="1:6" x14ac:dyDescent="0.35">
      <c r="A31" s="25" t="s">
        <v>100</v>
      </c>
      <c r="B31" s="7" t="s">
        <v>25</v>
      </c>
      <c r="C31" s="8"/>
      <c r="D31" s="19"/>
      <c r="E31" s="8"/>
      <c r="F31" s="4"/>
    </row>
    <row r="32" spans="1:6" s="22" customFormat="1" x14ac:dyDescent="0.35">
      <c r="A32" s="66" t="s">
        <v>9</v>
      </c>
      <c r="B32" s="31" t="s">
        <v>26</v>
      </c>
      <c r="C32" s="29">
        <v>25</v>
      </c>
      <c r="D32" s="30" t="s">
        <v>74</v>
      </c>
      <c r="E32" s="29">
        <v>499500</v>
      </c>
      <c r="F32" s="31" t="s">
        <v>111</v>
      </c>
    </row>
    <row r="33" spans="1:6" x14ac:dyDescent="0.35">
      <c r="A33" s="25" t="s">
        <v>101</v>
      </c>
      <c r="B33" s="7" t="s">
        <v>21</v>
      </c>
      <c r="C33" s="8"/>
      <c r="D33" s="19"/>
      <c r="E33" s="8"/>
      <c r="F33" s="4"/>
    </row>
    <row r="34" spans="1:6" x14ac:dyDescent="0.35">
      <c r="A34" s="26" t="s">
        <v>9</v>
      </c>
      <c r="B34" s="4" t="s">
        <v>22</v>
      </c>
      <c r="C34" s="8">
        <v>120</v>
      </c>
      <c r="D34" s="19" t="s">
        <v>71</v>
      </c>
      <c r="E34" s="8">
        <v>84200</v>
      </c>
      <c r="F34" s="31" t="s">
        <v>111</v>
      </c>
    </row>
    <row r="35" spans="1:6" x14ac:dyDescent="0.35">
      <c r="A35" s="25" t="s">
        <v>102</v>
      </c>
      <c r="B35" s="7" t="s">
        <v>82</v>
      </c>
      <c r="C35" s="8"/>
      <c r="D35" s="19"/>
      <c r="E35" s="8"/>
      <c r="F35" s="4"/>
    </row>
    <row r="36" spans="1:6" x14ac:dyDescent="0.35">
      <c r="A36" s="26" t="s">
        <v>9</v>
      </c>
      <c r="B36" s="4" t="s">
        <v>27</v>
      </c>
      <c r="C36" s="77" t="s">
        <v>104</v>
      </c>
      <c r="D36" s="19" t="s">
        <v>103</v>
      </c>
      <c r="E36" s="8">
        <f>11500+266500</f>
        <v>278000</v>
      </c>
      <c r="F36" s="31" t="s">
        <v>111</v>
      </c>
    </row>
    <row r="37" spans="1:6" x14ac:dyDescent="0.35">
      <c r="A37" s="26" t="s">
        <v>16</v>
      </c>
      <c r="B37" s="4" t="s">
        <v>28</v>
      </c>
      <c r="C37" s="32" t="s">
        <v>113</v>
      </c>
      <c r="D37" s="19" t="s">
        <v>108</v>
      </c>
      <c r="E37" s="8">
        <v>1969380</v>
      </c>
      <c r="F37" s="31" t="s">
        <v>111</v>
      </c>
    </row>
    <row r="38" spans="1:6" s="60" customFormat="1" x14ac:dyDescent="0.35">
      <c r="A38" s="55">
        <v>2</v>
      </c>
      <c r="B38" s="56" t="s">
        <v>40</v>
      </c>
      <c r="C38" s="57"/>
      <c r="D38" s="58"/>
      <c r="E38" s="57"/>
      <c r="F38" s="59"/>
    </row>
    <row r="39" spans="1:6" s="65" customFormat="1" x14ac:dyDescent="0.35">
      <c r="A39" s="61">
        <v>2.1</v>
      </c>
      <c r="B39" s="61" t="s">
        <v>84</v>
      </c>
      <c r="C39" s="62"/>
      <c r="D39" s="63"/>
      <c r="E39" s="62"/>
      <c r="F39" s="64"/>
    </row>
    <row r="40" spans="1:6" x14ac:dyDescent="0.35">
      <c r="A40" s="25" t="s">
        <v>41</v>
      </c>
      <c r="B40" s="7" t="s">
        <v>42</v>
      </c>
      <c r="C40" s="8"/>
      <c r="D40" s="19"/>
      <c r="E40" s="8"/>
      <c r="F40" s="4"/>
    </row>
    <row r="41" spans="1:6" s="22" customFormat="1" x14ac:dyDescent="0.35">
      <c r="A41" s="66" t="s">
        <v>9</v>
      </c>
      <c r="B41" s="31" t="s">
        <v>43</v>
      </c>
      <c r="C41" s="29">
        <v>485</v>
      </c>
      <c r="D41" s="30" t="s">
        <v>71</v>
      </c>
      <c r="E41" s="29">
        <v>3058300</v>
      </c>
      <c r="F41" s="31" t="s">
        <v>111</v>
      </c>
    </row>
    <row r="42" spans="1:6" s="22" customFormat="1" x14ac:dyDescent="0.35">
      <c r="A42" s="27" t="s">
        <v>44</v>
      </c>
      <c r="B42" s="28" t="s">
        <v>45</v>
      </c>
      <c r="C42" s="29"/>
      <c r="D42" s="30"/>
      <c r="E42" s="29"/>
      <c r="F42" s="31"/>
    </row>
    <row r="43" spans="1:6" s="22" customFormat="1" x14ac:dyDescent="0.35">
      <c r="A43" s="66" t="s">
        <v>9</v>
      </c>
      <c r="B43" s="31" t="s">
        <v>46</v>
      </c>
      <c r="C43" s="67" t="s">
        <v>109</v>
      </c>
      <c r="D43" s="30" t="s">
        <v>110</v>
      </c>
      <c r="E43" s="29">
        <f>500300+3201710</f>
        <v>3702010</v>
      </c>
      <c r="F43" s="31" t="s">
        <v>111</v>
      </c>
    </row>
    <row r="44" spans="1:6" x14ac:dyDescent="0.35">
      <c r="A44" s="33" t="s">
        <v>66</v>
      </c>
      <c r="B44" s="7" t="s">
        <v>85</v>
      </c>
      <c r="C44" s="34"/>
      <c r="D44" s="7"/>
      <c r="E44" s="34">
        <f>SUM(E6:E43)</f>
        <v>35207816</v>
      </c>
      <c r="F44" s="7"/>
    </row>
  </sheetData>
  <mergeCells count="9">
    <mergeCell ref="C4:C5"/>
    <mergeCell ref="D4:D5"/>
    <mergeCell ref="A1:I1"/>
    <mergeCell ref="A2:I2"/>
    <mergeCell ref="A3:A5"/>
    <mergeCell ref="B3:B5"/>
    <mergeCell ref="C3:D3"/>
    <mergeCell ref="E3:E5"/>
    <mergeCell ref="F3:F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D17" sqref="D17"/>
    </sheetView>
  </sheetViews>
  <sheetFormatPr defaultRowHeight="21" x14ac:dyDescent="0.45"/>
  <cols>
    <col min="1" max="1" width="9" style="9"/>
    <col min="2" max="2" width="27.25" style="9" customWidth="1"/>
    <col min="3" max="3" width="9" style="9"/>
    <col min="4" max="4" width="12.375" style="9" customWidth="1"/>
    <col min="5" max="5" width="9" style="9"/>
    <col min="6" max="6" width="13.5" style="10" bestFit="1" customWidth="1"/>
    <col min="7" max="10" width="9" style="9"/>
    <col min="11" max="11" width="10.375" style="9" customWidth="1"/>
    <col min="12" max="12" width="12.75" style="9" customWidth="1"/>
    <col min="13" max="16384" width="9" style="9"/>
  </cols>
  <sheetData>
    <row r="1" spans="1:13" x14ac:dyDescent="0.45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x14ac:dyDescent="0.45">
      <c r="A2" s="85" t="s">
        <v>112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x14ac:dyDescent="0.45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x14ac:dyDescent="0.45">
      <c r="A4" s="85" t="s">
        <v>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6" spans="1:13" x14ac:dyDescent="0.45">
      <c r="A6" s="86" t="s">
        <v>50</v>
      </c>
      <c r="B6" s="86" t="s">
        <v>51</v>
      </c>
      <c r="C6" s="86" t="s">
        <v>52</v>
      </c>
      <c r="D6" s="86" t="s">
        <v>53</v>
      </c>
      <c r="E6" s="86" t="s">
        <v>54</v>
      </c>
      <c r="F6" s="86"/>
      <c r="G6" s="93" t="s">
        <v>55</v>
      </c>
      <c r="H6" s="93"/>
      <c r="I6" s="93"/>
      <c r="J6" s="93"/>
      <c r="K6" s="93"/>
      <c r="L6" s="93"/>
      <c r="M6" s="88" t="s">
        <v>56</v>
      </c>
    </row>
    <row r="7" spans="1:13" x14ac:dyDescent="0.45">
      <c r="A7" s="86"/>
      <c r="B7" s="86"/>
      <c r="C7" s="86"/>
      <c r="D7" s="86"/>
      <c r="E7" s="86" t="s">
        <v>57</v>
      </c>
      <c r="F7" s="91" t="s">
        <v>58</v>
      </c>
      <c r="G7" s="93" t="s">
        <v>59</v>
      </c>
      <c r="H7" s="93"/>
      <c r="I7" s="93"/>
      <c r="J7" s="93"/>
      <c r="K7" s="93" t="s">
        <v>60</v>
      </c>
      <c r="L7" s="93"/>
      <c r="M7" s="89"/>
    </row>
    <row r="8" spans="1:13" ht="21.75" thickBot="1" x14ac:dyDescent="0.5">
      <c r="A8" s="87"/>
      <c r="B8" s="87"/>
      <c r="C8" s="87"/>
      <c r="D8" s="87"/>
      <c r="E8" s="87"/>
      <c r="F8" s="92"/>
      <c r="G8" s="16" t="s">
        <v>61</v>
      </c>
      <c r="H8" s="16" t="s">
        <v>62</v>
      </c>
      <c r="I8" s="16" t="s">
        <v>63</v>
      </c>
      <c r="J8" s="16" t="s">
        <v>64</v>
      </c>
      <c r="K8" s="16" t="s">
        <v>65</v>
      </c>
      <c r="L8" s="16" t="s">
        <v>7</v>
      </c>
      <c r="M8" s="90"/>
    </row>
    <row r="9" spans="1:13" ht="21.75" thickTop="1" x14ac:dyDescent="0.45">
      <c r="A9" s="94">
        <v>1</v>
      </c>
      <c r="B9" s="94" t="s">
        <v>67</v>
      </c>
      <c r="C9" s="17" t="s">
        <v>68</v>
      </c>
      <c r="D9" s="14">
        <v>1</v>
      </c>
      <c r="E9" s="14">
        <v>7</v>
      </c>
      <c r="F9" s="15">
        <v>11644255</v>
      </c>
      <c r="G9" s="14">
        <v>0</v>
      </c>
      <c r="H9" s="14">
        <v>6</v>
      </c>
      <c r="I9" s="14">
        <v>1</v>
      </c>
      <c r="J9" s="14">
        <v>0</v>
      </c>
      <c r="K9" s="3">
        <v>11641226.67</v>
      </c>
      <c r="L9" s="80">
        <f>K9/F9*100</f>
        <v>99.973992926125376</v>
      </c>
      <c r="M9" s="14"/>
    </row>
    <row r="10" spans="1:13" x14ac:dyDescent="0.45">
      <c r="A10" s="95"/>
      <c r="B10" s="95"/>
      <c r="C10" s="18" t="s">
        <v>68</v>
      </c>
      <c r="D10" s="12">
        <v>2</v>
      </c>
      <c r="E10" s="12">
        <v>3</v>
      </c>
      <c r="F10" s="10">
        <v>9395521</v>
      </c>
      <c r="G10" s="12">
        <v>0</v>
      </c>
      <c r="H10" s="12">
        <v>3</v>
      </c>
      <c r="I10" s="12">
        <v>0</v>
      </c>
      <c r="J10" s="12">
        <v>0</v>
      </c>
      <c r="K10" s="11">
        <v>9344437.5599999987</v>
      </c>
      <c r="L10" s="13">
        <f>K10/F10*100</f>
        <v>99.456300081709131</v>
      </c>
      <c r="M10" s="12"/>
    </row>
    <row r="11" spans="1:13" x14ac:dyDescent="0.45">
      <c r="A11" s="95"/>
      <c r="B11" s="95"/>
      <c r="C11" s="18" t="s">
        <v>68</v>
      </c>
      <c r="D11" s="12">
        <v>3</v>
      </c>
      <c r="E11" s="12">
        <v>1</v>
      </c>
      <c r="F11" s="29">
        <v>285200</v>
      </c>
      <c r="G11" s="12">
        <v>0</v>
      </c>
      <c r="H11" s="12">
        <v>1</v>
      </c>
      <c r="I11" s="12">
        <v>0</v>
      </c>
      <c r="J11" s="12">
        <v>0</v>
      </c>
      <c r="K11" s="29">
        <v>285042.12</v>
      </c>
      <c r="L11" s="13">
        <f>K11/F11*100</f>
        <v>99.944642356241232</v>
      </c>
      <c r="M11" s="12"/>
    </row>
    <row r="12" spans="1:13" x14ac:dyDescent="0.45">
      <c r="A12" s="96"/>
      <c r="B12" s="96"/>
      <c r="C12" s="18" t="s">
        <v>68</v>
      </c>
      <c r="D12" s="12">
        <v>5</v>
      </c>
      <c r="E12" s="12">
        <v>1</v>
      </c>
      <c r="F12" s="79">
        <v>13882840</v>
      </c>
      <c r="G12" s="12">
        <v>0</v>
      </c>
      <c r="H12" s="12">
        <v>1</v>
      </c>
      <c r="I12" s="12">
        <v>0</v>
      </c>
      <c r="J12" s="12">
        <v>0</v>
      </c>
      <c r="K12" s="11">
        <v>13874033.24</v>
      </c>
      <c r="L12" s="13">
        <f>K12/F12*100</f>
        <v>99.93656370022272</v>
      </c>
      <c r="M12" s="12"/>
    </row>
    <row r="13" spans="1:13" x14ac:dyDescent="0.45">
      <c r="A13" s="97" t="s">
        <v>70</v>
      </c>
      <c r="B13" s="98"/>
      <c r="C13" s="12"/>
      <c r="D13" s="18" t="s">
        <v>69</v>
      </c>
      <c r="E13" s="12">
        <f>SUM(E9:E12)</f>
        <v>12</v>
      </c>
      <c r="F13" s="11">
        <f>SUM(F9:F12)</f>
        <v>35207816</v>
      </c>
      <c r="G13" s="12">
        <f>SUM(G9:G12)</f>
        <v>0</v>
      </c>
      <c r="H13" s="12">
        <f t="shared" ref="H13:J13" si="0">SUM(H9:H12)</f>
        <v>11</v>
      </c>
      <c r="I13" s="12">
        <f t="shared" si="0"/>
        <v>1</v>
      </c>
      <c r="J13" s="12">
        <f t="shared" si="0"/>
        <v>0</v>
      </c>
      <c r="K13" s="13">
        <f>SUM(K9:K12)</f>
        <v>35144739.589999996</v>
      </c>
      <c r="L13" s="12">
        <f>K13/F13*100</f>
        <v>99.82084543386614</v>
      </c>
      <c r="M13" s="12"/>
    </row>
  </sheetData>
  <mergeCells count="18">
    <mergeCell ref="A9:A12"/>
    <mergeCell ref="B9:B12"/>
    <mergeCell ref="A13:B13"/>
    <mergeCell ref="A1:M1"/>
    <mergeCell ref="A2:M2"/>
    <mergeCell ref="A3:M3"/>
    <mergeCell ref="A4:M4"/>
    <mergeCell ref="A6:A8"/>
    <mergeCell ref="B6:B8"/>
    <mergeCell ref="C6:C8"/>
    <mergeCell ref="D6:D8"/>
    <mergeCell ref="E6:F6"/>
    <mergeCell ref="M6:M8"/>
    <mergeCell ref="E7:E8"/>
    <mergeCell ref="F7:F8"/>
    <mergeCell ref="G7:J7"/>
    <mergeCell ref="K7:L7"/>
    <mergeCell ref="G6:L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ตผจ03</vt:lpstr>
      <vt:lpstr>แบบสรุป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MoreNOK</dc:creator>
  <cp:lastModifiedBy>Windows User</cp:lastModifiedBy>
  <dcterms:created xsi:type="dcterms:W3CDTF">2017-12-21T07:52:33Z</dcterms:created>
  <dcterms:modified xsi:type="dcterms:W3CDTF">2020-05-21T03:39:12Z</dcterms:modified>
</cp:coreProperties>
</file>